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3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<sst xmlns="http://schemas.openxmlformats.org/spreadsheetml/2006/main" count="29" uniqueCount="13">
  <si>
    <t>Estimated Value (Including GST)</t>
  </si>
  <si>
    <t>Calculated Building Fee</t>
  </si>
  <si>
    <t>TOTAL</t>
  </si>
  <si>
    <t>BUILDING FEE CALCULATOR</t>
  </si>
  <si>
    <r>
      <t>Uncertified</t>
    </r>
    <r>
      <rPr>
        <b/>
        <sz val="12"/>
        <rFont val="Arial"/>
        <family val="2"/>
      </rPr>
      <t xml:space="preserve"> Class 1 and 10 Buildings (Dwellings, Additions, Outbuildings etc)</t>
    </r>
  </si>
  <si>
    <r>
      <t>Certified</t>
    </r>
    <r>
      <rPr>
        <b/>
        <sz val="12"/>
        <rFont val="Arial"/>
        <family val="2"/>
      </rPr>
      <t xml:space="preserve"> Class 1 and 10 Buildings (Dwellings, Additions, Outbuildings etc)</t>
    </r>
  </si>
  <si>
    <t>Building Services Levy</t>
  </si>
  <si>
    <r>
      <t xml:space="preserve">Certified </t>
    </r>
    <r>
      <rPr>
        <b/>
        <sz val="12"/>
        <rFont val="Arial"/>
        <family val="2"/>
      </rPr>
      <t>Class 2 to 9 Buildings (Units, Factories, Warehouses, Offices, etc)</t>
    </r>
  </si>
  <si>
    <t xml:space="preserve">       Unauthorised Structures</t>
  </si>
  <si>
    <t>Calculated CTF Levy</t>
  </si>
  <si>
    <r>
      <t xml:space="preserve">SOM certificate of design compliance - </t>
    </r>
    <r>
      <rPr>
        <b/>
        <sz val="12"/>
        <rFont val="Arial"/>
        <family val="2"/>
      </rPr>
      <t>Class 2 to 9 Buildings (Units, Factories, Warehouses, Offices, etc)</t>
    </r>
  </si>
  <si>
    <t>Application Fee Total:</t>
  </si>
  <si>
    <t>Certificate of Building Compliance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</si>
</sst>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00_-;\-* #,##0.000_-;_-* &quot;-&quot;???_-;_-@_-"/>
    <numFmt numFmtId="169" formatCode="_-&quot;$&quot;* #,##0.000_-;\-&quot;$&quot;* #,##0.000_-;_-&quot;$&quot;* &quot;-&quot;???_-;_-@_-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4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AF8A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66" fontId="0" fillId="34" borderId="10" xfId="0" applyNumberFormat="1" applyFill="1" applyBorder="1" applyAlignment="1" applyProtection="1">
      <alignment horizontal="left"/>
      <protection locked="0"/>
    </xf>
    <xf numFmtId="166" fontId="0" fillId="33" borderId="0" xfId="46" applyFill="1" applyAlignment="1">
      <alignment/>
    </xf>
    <xf numFmtId="166" fontId="7" fillId="33" borderId="0" xfId="0" applyNumberFormat="1" applyFont="1" applyFill="1" applyAlignment="1" applyProtection="1">
      <alignment horizontal="left"/>
      <protection hidden="1"/>
    </xf>
    <xf numFmtId="166" fontId="7" fillId="33" borderId="0" xfId="0" applyNumberFormat="1" applyFont="1" applyFill="1" applyAlignment="1" applyProtection="1">
      <alignment horizontal="center"/>
      <protection hidden="1"/>
    </xf>
    <xf numFmtId="166" fontId="0" fillId="33" borderId="0" xfId="46" applyFill="1" applyAlignment="1">
      <alignment horizontal="center"/>
    </xf>
    <xf numFmtId="0" fontId="7" fillId="33" borderId="0" xfId="0" applyFont="1" applyFill="1" applyAlignment="1" applyProtection="1">
      <alignment/>
      <protection hidden="1"/>
    </xf>
    <xf numFmtId="166" fontId="6" fillId="35" borderId="0" xfId="0" applyNumberFormat="1" applyFont="1" applyFill="1" applyAlignment="1">
      <alignment/>
    </xf>
    <xf numFmtId="166" fontId="0" fillId="34" borderId="10" xfId="0" applyNumberFormat="1" applyFill="1" applyBorder="1" applyAlignment="1" applyProtection="1">
      <alignment/>
      <protection locked="0"/>
    </xf>
    <xf numFmtId="0" fontId="43" fillId="33" borderId="0" xfId="0" applyFont="1" applyFill="1" applyAlignment="1">
      <alignment/>
    </xf>
    <xf numFmtId="0" fontId="0" fillId="36" borderId="0" xfId="0" applyFill="1" applyAlignment="1">
      <alignment/>
    </xf>
    <xf numFmtId="8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31">
      <selection activeCell="F49" sqref="F49"/>
    </sheetView>
  </sheetViews>
  <sheetFormatPr defaultColWidth="9.140625" defaultRowHeight="12.75"/>
  <cols>
    <col min="4" max="4" width="25.7109375" style="0" customWidth="1"/>
    <col min="5" max="5" width="15.7109375" style="0" customWidth="1"/>
    <col min="6" max="6" width="13.8515625" style="0" customWidth="1"/>
    <col min="11" max="11" width="10.28125" style="0" bestFit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>
      <c r="A4" s="1"/>
      <c r="B4" s="1"/>
      <c r="C4" s="16" t="s">
        <v>3</v>
      </c>
      <c r="D4" s="16"/>
      <c r="E4" s="16"/>
      <c r="F4" s="16"/>
      <c r="G4" s="16"/>
      <c r="H4" s="16"/>
      <c r="I4" s="16"/>
      <c r="J4" s="16"/>
      <c r="K4" s="16"/>
      <c r="L4" s="16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2" t="s">
        <v>0</v>
      </c>
      <c r="E8" s="1"/>
      <c r="F8" s="3">
        <v>5000</v>
      </c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2" t="s">
        <v>1</v>
      </c>
      <c r="E9" s="1"/>
      <c r="F9" s="4">
        <f>IF(K9&gt;110,K9,110)</f>
        <v>110</v>
      </c>
      <c r="G9" s="1"/>
      <c r="H9" s="1"/>
      <c r="I9" s="1"/>
      <c r="J9" s="1"/>
      <c r="K9" s="5">
        <f>F8*0.32%</f>
        <v>16</v>
      </c>
      <c r="L9" s="1"/>
      <c r="M9" s="1"/>
    </row>
    <row r="10" spans="1:13" ht="12.75">
      <c r="A10" s="1"/>
      <c r="B10" s="1"/>
      <c r="C10" s="1"/>
      <c r="D10" s="2" t="s">
        <v>9</v>
      </c>
      <c r="E10" s="1"/>
      <c r="F10" s="4">
        <f>IF(F8&gt;20000,K10,0)</f>
        <v>0</v>
      </c>
      <c r="G10" s="1"/>
      <c r="H10" s="1"/>
      <c r="I10" s="1"/>
      <c r="J10" s="1"/>
      <c r="K10" s="6">
        <f>F8*0.2%</f>
        <v>10</v>
      </c>
      <c r="L10" s="1"/>
      <c r="M10" s="1"/>
    </row>
    <row r="11" spans="1:13" ht="12.75">
      <c r="A11" s="1"/>
      <c r="B11" s="1"/>
      <c r="C11" s="1"/>
      <c r="D11" s="2" t="s">
        <v>6</v>
      </c>
      <c r="E11" s="1"/>
      <c r="F11" s="7">
        <f>IF(F8&gt;45000,K11,61.65)</f>
        <v>61.65</v>
      </c>
      <c r="G11" s="1"/>
      <c r="H11" s="1"/>
      <c r="I11" s="1"/>
      <c r="J11" s="1"/>
      <c r="K11" s="6">
        <f>F8*0.137%</f>
        <v>6.8500000000000005</v>
      </c>
      <c r="L11" s="1"/>
      <c r="M11" s="1"/>
    </row>
    <row r="12" spans="1:13" ht="12.75">
      <c r="A12" s="1"/>
      <c r="B12" s="1"/>
      <c r="C12" s="1"/>
      <c r="D12" s="2"/>
      <c r="E12" s="1"/>
      <c r="F12" s="1"/>
      <c r="G12" s="1"/>
      <c r="H12" s="1"/>
      <c r="I12" s="1"/>
      <c r="J12" s="1"/>
      <c r="K12" s="8"/>
      <c r="L12" s="1"/>
      <c r="M12" s="1"/>
    </row>
    <row r="13" spans="1:13" ht="12.75">
      <c r="A13" s="1"/>
      <c r="B13" s="1"/>
      <c r="C13" s="1"/>
      <c r="D13" s="2" t="s">
        <v>2</v>
      </c>
      <c r="E13" s="1"/>
      <c r="F13" s="9">
        <f>SUM(F9:F11)</f>
        <v>171.65</v>
      </c>
      <c r="G13" s="1"/>
      <c r="H13" s="1"/>
      <c r="I13" s="1"/>
      <c r="J13" s="1"/>
      <c r="K13" s="8"/>
      <c r="L13" s="1"/>
      <c r="M13" s="1"/>
    </row>
    <row r="14" spans="1:13" ht="12.75">
      <c r="A14" s="1"/>
      <c r="B14" s="1"/>
      <c r="C14" s="1"/>
      <c r="D14" s="2"/>
      <c r="E14" s="1"/>
      <c r="F14" s="1"/>
      <c r="G14" s="1"/>
      <c r="H14" s="1"/>
      <c r="I14" s="1"/>
      <c r="J14" s="1"/>
      <c r="K14" s="8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8"/>
      <c r="L16" s="1"/>
      <c r="M16" s="1"/>
    </row>
    <row r="17" spans="1:13" ht="15.75" customHeight="1">
      <c r="A17" s="14" t="s">
        <v>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2" t="s">
        <v>0</v>
      </c>
      <c r="E19" s="1"/>
      <c r="F19" s="3">
        <v>10000</v>
      </c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2" t="s">
        <v>1</v>
      </c>
      <c r="E20" s="1"/>
      <c r="F20" s="4">
        <f>IF(K20&gt;110,K20,110)</f>
        <v>110</v>
      </c>
      <c r="G20" s="1"/>
      <c r="H20" s="1"/>
      <c r="I20" s="1"/>
      <c r="J20" s="1"/>
      <c r="K20" s="5">
        <f>F19*0.19%</f>
        <v>19</v>
      </c>
      <c r="L20" s="1"/>
      <c r="M20" s="1"/>
    </row>
    <row r="21" spans="1:13" ht="12.75">
      <c r="A21" s="1"/>
      <c r="B21" s="1"/>
      <c r="C21" s="1"/>
      <c r="D21" s="2" t="s">
        <v>9</v>
      </c>
      <c r="E21" s="1"/>
      <c r="F21" s="4">
        <f>IF(F19&gt;20000,K21,0)</f>
        <v>0</v>
      </c>
      <c r="G21" s="1"/>
      <c r="H21" s="1"/>
      <c r="I21" s="1"/>
      <c r="J21" s="1"/>
      <c r="K21" s="6">
        <f>F19*0.2%</f>
        <v>20</v>
      </c>
      <c r="L21" s="1"/>
      <c r="M21" s="1"/>
    </row>
    <row r="22" spans="1:13" ht="12.75">
      <c r="A22" s="1"/>
      <c r="B22" s="1"/>
      <c r="C22" s="1"/>
      <c r="D22" s="2" t="s">
        <v>6</v>
      </c>
      <c r="E22" s="1"/>
      <c r="F22" s="7">
        <f>IF(F19&gt;45000,K22,61.65)</f>
        <v>61.65</v>
      </c>
      <c r="G22" s="1"/>
      <c r="H22" s="1"/>
      <c r="I22" s="1"/>
      <c r="J22" s="1"/>
      <c r="K22" s="6">
        <f>F19*0.137%</f>
        <v>13.700000000000001</v>
      </c>
      <c r="L22" s="1"/>
      <c r="M22" s="1"/>
    </row>
    <row r="23" spans="1:13" ht="12.75">
      <c r="A23" s="1"/>
      <c r="B23" s="1"/>
      <c r="C23" s="1"/>
      <c r="D23" s="2"/>
      <c r="E23" s="1"/>
      <c r="F23" s="1"/>
      <c r="G23" s="1"/>
      <c r="H23" s="1"/>
      <c r="I23" s="1"/>
      <c r="J23" s="1"/>
      <c r="K23" s="8"/>
      <c r="L23" s="1"/>
      <c r="M23" s="1"/>
    </row>
    <row r="24" spans="1:13" ht="12.75">
      <c r="A24" s="1"/>
      <c r="B24" s="1"/>
      <c r="C24" s="1"/>
      <c r="D24" s="2" t="s">
        <v>2</v>
      </c>
      <c r="E24" s="1"/>
      <c r="F24" s="9">
        <f>SUM(F20:F22)</f>
        <v>171.65</v>
      </c>
      <c r="G24" s="1"/>
      <c r="H24" s="1"/>
      <c r="I24" s="1"/>
      <c r="J24" s="1"/>
      <c r="K24" s="8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customHeight="1">
      <c r="A28" s="14" t="s">
        <v>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8"/>
      <c r="L29" s="1"/>
      <c r="M29" s="1"/>
    </row>
    <row r="30" spans="1:13" ht="12.75">
      <c r="A30" s="1"/>
      <c r="B30" s="1"/>
      <c r="C30" s="1"/>
      <c r="D30" s="2" t="s">
        <v>0</v>
      </c>
      <c r="E30" s="1"/>
      <c r="F30" s="10">
        <v>10000</v>
      </c>
      <c r="G30" s="1"/>
      <c r="H30" s="1"/>
      <c r="I30" s="1"/>
      <c r="J30" s="1"/>
      <c r="K30" s="8"/>
      <c r="L30" s="1"/>
      <c r="M30" s="1"/>
    </row>
    <row r="31" spans="1:13" ht="12.75">
      <c r="A31" s="1"/>
      <c r="B31" s="1"/>
      <c r="C31" s="1"/>
      <c r="D31" s="2" t="s">
        <v>1</v>
      </c>
      <c r="E31" s="1"/>
      <c r="F31" s="4">
        <f>IF(K31&gt;110,K31,110)</f>
        <v>110</v>
      </c>
      <c r="G31" s="1"/>
      <c r="H31" s="1"/>
      <c r="I31" s="1"/>
      <c r="J31" s="1"/>
      <c r="K31" s="5">
        <f>F30*0.09%</f>
        <v>9</v>
      </c>
      <c r="L31" s="1"/>
      <c r="M31" s="1"/>
    </row>
    <row r="32" spans="1:13" ht="12.75">
      <c r="A32" s="1"/>
      <c r="B32" s="1"/>
      <c r="C32" s="1"/>
      <c r="D32" s="2" t="s">
        <v>9</v>
      </c>
      <c r="E32" s="1"/>
      <c r="F32" s="4">
        <f>IF(F30&gt;20000,K32,0)</f>
        <v>0</v>
      </c>
      <c r="G32" s="1"/>
      <c r="H32" s="1"/>
      <c r="I32" s="1"/>
      <c r="J32" s="1"/>
      <c r="K32" s="6">
        <f>F30*0.2%</f>
        <v>20</v>
      </c>
      <c r="L32" s="1"/>
      <c r="M32" s="1"/>
    </row>
    <row r="33" spans="1:13" ht="12.75">
      <c r="A33" s="1"/>
      <c r="B33" s="1"/>
      <c r="C33" s="1"/>
      <c r="D33" s="2" t="s">
        <v>6</v>
      </c>
      <c r="E33" s="1"/>
      <c r="F33" s="7">
        <f>IF(F30&gt;45000,K33,61.65)</f>
        <v>61.65</v>
      </c>
      <c r="G33" s="1"/>
      <c r="H33" s="1"/>
      <c r="I33" s="1"/>
      <c r="J33" s="1"/>
      <c r="K33" s="6">
        <f>F30*0.137%</f>
        <v>13.700000000000001</v>
      </c>
      <c r="L33" s="1"/>
      <c r="M33" s="1"/>
    </row>
    <row r="34" spans="1:13" ht="12.75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2" t="s">
        <v>2</v>
      </c>
      <c r="E35" s="1"/>
      <c r="F35" s="9">
        <f>SUM(F31:F33)</f>
        <v>171.65</v>
      </c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4" t="s">
        <v>10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8"/>
      <c r="L39" s="1"/>
      <c r="M39" s="1"/>
    </row>
    <row r="40" spans="1:13" ht="12.75">
      <c r="A40" s="1"/>
      <c r="B40" s="1"/>
      <c r="C40" s="1"/>
      <c r="D40" s="2" t="s">
        <v>0</v>
      </c>
      <c r="E40" s="12"/>
      <c r="F40" s="10">
        <v>10000</v>
      </c>
      <c r="G40" s="1"/>
      <c r="H40" s="1"/>
      <c r="I40" s="1"/>
      <c r="J40" s="1"/>
      <c r="K40" s="8"/>
      <c r="L40" s="1"/>
      <c r="M40" s="1"/>
    </row>
    <row r="41" spans="1:13" ht="12.75">
      <c r="A41" s="1"/>
      <c r="B41" s="1"/>
      <c r="C41" s="1"/>
      <c r="D41" s="2" t="s">
        <v>11</v>
      </c>
      <c r="E41" s="12"/>
      <c r="F41" s="4">
        <f>IF(K41&gt;110,K41,110)</f>
        <v>110</v>
      </c>
      <c r="G41" s="1"/>
      <c r="H41" s="1"/>
      <c r="I41" s="1"/>
      <c r="J41" s="1"/>
      <c r="K41" s="5">
        <f>F40*0.09%</f>
        <v>9</v>
      </c>
      <c r="L41" s="1"/>
      <c r="M41" s="1"/>
    </row>
    <row r="42" spans="1:13" ht="12.75">
      <c r="A42" s="1"/>
      <c r="B42" s="1"/>
      <c r="C42" s="1"/>
      <c r="D42" s="2"/>
      <c r="E42" s="12"/>
      <c r="F42" s="4"/>
      <c r="G42" s="1"/>
      <c r="H42" s="1"/>
      <c r="I42" s="1"/>
      <c r="J42" s="1"/>
      <c r="K42" s="6">
        <f>F40*0.2%</f>
        <v>20</v>
      </c>
      <c r="L42" s="1"/>
      <c r="M42" s="1"/>
    </row>
    <row r="43" spans="1:13" ht="12.75">
      <c r="A43" s="1"/>
      <c r="B43" s="1"/>
      <c r="C43" s="1"/>
      <c r="D43" s="2"/>
      <c r="E43" s="2"/>
      <c r="F43" s="1"/>
      <c r="G43" s="1"/>
      <c r="H43" s="1"/>
      <c r="I43" s="1"/>
      <c r="J43" s="1"/>
      <c r="K43" s="6">
        <f>F40*0.09%</f>
        <v>9</v>
      </c>
      <c r="L43" s="1"/>
      <c r="M43" s="1"/>
    </row>
    <row r="44" spans="1:13" ht="12.7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</row>
    <row r="45" spans="1:13" ht="15.75">
      <c r="A45" s="1"/>
      <c r="B45" s="1"/>
      <c r="C45" s="1"/>
      <c r="D45" s="11" t="s">
        <v>8</v>
      </c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2" t="s">
        <v>0</v>
      </c>
      <c r="E47" s="12"/>
      <c r="F47" s="10">
        <v>19000</v>
      </c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2" t="s">
        <v>1</v>
      </c>
      <c r="E48" s="12"/>
      <c r="F48" s="4">
        <f>IF(K51&gt;110,K51,110)</f>
        <v>110</v>
      </c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2" t="s">
        <v>6</v>
      </c>
      <c r="E49" s="12"/>
      <c r="F49" s="7">
        <f>IF(F47&gt;45000,K52,123.3)</f>
        <v>123.3</v>
      </c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2" t="s">
        <v>9</v>
      </c>
      <c r="E50" s="12"/>
      <c r="F50" s="4">
        <f>IF(F47&gt;20000,K53,0)</f>
        <v>0</v>
      </c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2" t="s">
        <v>12</v>
      </c>
      <c r="E51" s="1"/>
      <c r="F51" s="13">
        <v>250</v>
      </c>
      <c r="G51" s="1"/>
      <c r="H51" s="1"/>
      <c r="I51" s="1"/>
      <c r="J51" s="1"/>
      <c r="K51" s="5">
        <f>F47*0.38%</f>
        <v>72.2</v>
      </c>
      <c r="L51" s="1"/>
      <c r="M51" s="1"/>
    </row>
    <row r="52" spans="1:13" ht="12.75">
      <c r="A52" s="1"/>
      <c r="B52" s="1"/>
      <c r="C52" s="1"/>
      <c r="D52" s="1"/>
      <c r="E52" s="2" t="s">
        <v>2</v>
      </c>
      <c r="F52" s="9">
        <f>SUM(F48:F49:F50:F51)</f>
        <v>483.3</v>
      </c>
      <c r="G52" s="1"/>
      <c r="H52" s="1"/>
      <c r="I52" s="1"/>
      <c r="J52" s="1"/>
      <c r="K52" s="5">
        <f>F47*0.274%</f>
        <v>52.06</v>
      </c>
      <c r="L52" s="1"/>
      <c r="M52" s="1"/>
    </row>
    <row r="53" spans="1:13" ht="12.75">
      <c r="A53" s="1"/>
      <c r="B53" s="1"/>
      <c r="C53" s="1"/>
      <c r="D53" s="1"/>
      <c r="E53" s="1"/>
      <c r="F53" s="1"/>
      <c r="G53" s="6">
        <f>B47*0.2%</f>
        <v>0</v>
      </c>
      <c r="H53" s="1"/>
      <c r="I53" s="1"/>
      <c r="J53" s="1"/>
      <c r="K53" s="6">
        <f>F47*0.2%</f>
        <v>38</v>
      </c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sheetProtection/>
  <mergeCells count="5">
    <mergeCell ref="A28:M28"/>
    <mergeCell ref="A17:M17"/>
    <mergeCell ref="C4:L4"/>
    <mergeCell ref="A6:M6"/>
    <mergeCell ref="A38:M38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Shire of Mundaring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stevet</dc:creator>
  <cp:keywords/>
  <dc:description/>
  <cp:lastModifiedBy>Steve Trlin</cp:lastModifiedBy>
  <cp:lastPrinted>2012-03-13T08:46:42Z</cp:lastPrinted>
  <dcterms:created xsi:type="dcterms:W3CDTF">2011-09-19T03:21:41Z</dcterms:created>
  <dcterms:modified xsi:type="dcterms:W3CDTF">2021-06-16T08:12:27Z</dcterms:modified>
  <cp:category/>
  <cp:version/>
  <cp:contentType/>
  <cp:contentStatus/>
</cp:coreProperties>
</file>